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BondBuilder" sheetId="1" r:id="rId1"/>
    <sheet name="Cash Flows Chart" sheetId="2" r:id="rId2"/>
    <sheet name="Cash Flows Composition Chart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Boulat A. Minnigoulov</author>
  </authors>
  <commentList>
    <comment ref="G8" authorId="0">
      <text>
        <r>
          <rPr>
            <b/>
            <sz val="8"/>
            <rFont val="Tahoma"/>
            <family val="0"/>
          </rPr>
          <t>This value is calculated by the program in Step 1.  If it is modified afterwards, the rest of the calculations will still work.</t>
        </r>
      </text>
    </comment>
    <comment ref="G5" authorId="0">
      <text>
        <r>
          <rPr>
            <sz val="8"/>
            <rFont val="Tahoma"/>
            <family val="0"/>
          </rPr>
          <t>Annual Coupon Amount per $100 face val. of the bond</t>
        </r>
      </text>
    </comment>
  </commentList>
</comments>
</file>

<file path=xl/sharedStrings.xml><?xml version="1.0" encoding="utf-8"?>
<sst xmlns="http://schemas.openxmlformats.org/spreadsheetml/2006/main" count="39" uniqueCount="33">
  <si>
    <t>B O N D   B U I L D E R</t>
  </si>
  <si>
    <t>Time</t>
  </si>
  <si>
    <t>CF</t>
  </si>
  <si>
    <t>PV($1)</t>
  </si>
  <si>
    <t>PV(CF)</t>
  </si>
  <si>
    <t>Periods to Maturity</t>
  </si>
  <si>
    <t>Coupon Amount Paid  per period</t>
  </si>
  <si>
    <t>Length of Initial Period</t>
  </si>
  <si>
    <t>Yield to Maturity</t>
  </si>
  <si>
    <t>Yield per Period</t>
  </si>
  <si>
    <t>Settle Date</t>
  </si>
  <si>
    <t>Maturity Date</t>
  </si>
  <si>
    <t>Input values</t>
  </si>
  <si>
    <t>Color key:</t>
  </si>
  <si>
    <t>Calculated values</t>
  </si>
  <si>
    <t>Derived values</t>
  </si>
  <si>
    <t>Accrued Interest</t>
  </si>
  <si>
    <t>Price</t>
  </si>
  <si>
    <t>Invoice Price</t>
  </si>
  <si>
    <t>Sum of PVs of future CFs</t>
  </si>
  <si>
    <t>Invoice Price minus Sum of PVs</t>
  </si>
  <si>
    <t>t*PV(CF)</t>
  </si>
  <si>
    <t>Periods per Year</t>
  </si>
  <si>
    <t>Coupon per $100</t>
  </si>
  <si>
    <t>Years to Maturity</t>
  </si>
  <si>
    <t xml:space="preserve">    (straight-line method)</t>
  </si>
  <si>
    <t>ver. b2.0</t>
  </si>
  <si>
    <t>Macaulay Duration</t>
  </si>
  <si>
    <t>Modified Duration</t>
  </si>
  <si>
    <t>will disable prompting</t>
  </si>
  <si>
    <t>A "1" in the above box</t>
  </si>
  <si>
    <t>a "0" will re-enable</t>
  </si>
  <si>
    <t>prompting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</si>
</sst>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0"/>
    <numFmt numFmtId="167" formatCode="0.000000"/>
    <numFmt numFmtId="168" formatCode="0.00000"/>
    <numFmt numFmtId="169" formatCode="0.0000"/>
    <numFmt numFmtId="170" formatCode="0.0000%"/>
    <numFmt numFmtId="171" formatCode="0.0"/>
    <numFmt numFmtId="172" formatCode="0.000"/>
    <numFmt numFmtId="173" formatCode="mm/dd/yy"/>
    <numFmt numFmtId="174" formatCode="0.000_);\(0.000\)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10" fontId="0" fillId="3" borderId="0" xfId="19" applyNumberFormat="1" applyFill="1" applyAlignment="1">
      <alignment/>
    </xf>
    <xf numFmtId="10" fontId="0" fillId="2" borderId="0" xfId="0" applyNumberFormat="1" applyFill="1" applyAlignment="1">
      <alignment/>
    </xf>
    <xf numFmtId="14" fontId="0" fillId="2" borderId="0" xfId="0" applyNumberFormat="1" applyFont="1" applyFill="1" applyAlignment="1">
      <alignment/>
    </xf>
    <xf numFmtId="172" fontId="0" fillId="3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8" fontId="0" fillId="4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174" fontId="0" fillId="3" borderId="0" xfId="15" applyNumberFormat="1" applyFill="1" applyAlignment="1">
      <alignment/>
    </xf>
    <xf numFmtId="10" fontId="0" fillId="4" borderId="0" xfId="19" applyNumberFormat="1" applyFill="1" applyAlignment="1">
      <alignment/>
    </xf>
    <xf numFmtId="172" fontId="0" fillId="0" borderId="0" xfId="0" applyNumberFormat="1" applyFill="1" applyAlignment="1">
      <alignment/>
    </xf>
    <xf numFmtId="172" fontId="0" fillId="4" borderId="0" xfId="0" applyNumberFormat="1" applyFont="1" applyFill="1" applyAlignment="1">
      <alignment/>
    </xf>
    <xf numFmtId="14" fontId="7" fillId="5" borderId="2" xfId="0" applyNumberFormat="1" applyFont="1" applyFill="1" applyBorder="1" applyAlignment="1" quotePrefix="1">
      <alignment horizontal="left"/>
    </xf>
    <xf numFmtId="0" fontId="7" fillId="5" borderId="3" xfId="0" applyFont="1" applyFill="1" applyBorder="1" applyAlignment="1">
      <alignment/>
    </xf>
    <xf numFmtId="14" fontId="7" fillId="5" borderId="4" xfId="0" applyNumberFormat="1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2" fontId="7" fillId="5" borderId="4" xfId="0" applyNumberFormat="1" applyFont="1" applyFill="1" applyBorder="1" applyAlignment="1">
      <alignment horizontal="left"/>
    </xf>
    <xf numFmtId="14" fontId="7" fillId="5" borderId="7" xfId="0" applyNumberFormat="1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Cash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9"/>
          <c:w val="0.96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BondBuilder!$B$5:$B$11</c:f>
              <c:numCache>
                <c:ptCount val="7"/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103.75</c:v>
                </c:pt>
              </c:numCache>
            </c:numRef>
          </c:val>
        </c:ser>
        <c:axId val="25127729"/>
        <c:axId val="24822970"/>
      </c:barChart>
      <c:catAx>
        <c:axId val="2512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7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Composition of Cash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475"/>
          <c:w val="0.97675"/>
          <c:h val="0.79875"/>
        </c:manualLayout>
      </c:layout>
      <c:barChart>
        <c:barDir val="col"/>
        <c:grouping val="stacked"/>
        <c:varyColors val="0"/>
        <c:ser>
          <c:idx val="1"/>
          <c:order val="0"/>
          <c:tx>
            <c:v>PV(CF) at YTM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BondBuilder!$D$5:$D$11</c:f>
              <c:numCache>
                <c:ptCount val="7"/>
                <c:pt idx="1">
                  <c:v>3.601157733425203</c:v>
                </c:pt>
                <c:pt idx="2">
                  <c:v>3.4582232056021724</c:v>
                </c:pt>
                <c:pt idx="3">
                  <c:v>3.320961930870603</c:v>
                </c:pt>
                <c:pt idx="4">
                  <c:v>3.1891487306040975</c:v>
                </c:pt>
                <c:pt idx="5">
                  <c:v>3.062567363802165</c:v>
                </c:pt>
                <c:pt idx="6">
                  <c:v>81.36794810153064</c:v>
                </c:pt>
              </c:numCache>
            </c:numRef>
          </c:val>
        </c:ser>
        <c:ser>
          <c:idx val="0"/>
          <c:order val="1"/>
          <c:tx>
            <c:v>Remainder of CF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BondBuilder!$Z$5:$Z$11</c:f>
              <c:numCache>
                <c:ptCount val="7"/>
                <c:pt idx="1">
                  <c:v>0.14884226657479704</c:v>
                </c:pt>
                <c:pt idx="2">
                  <c:v>0.29177679439782755</c:v>
                </c:pt>
                <c:pt idx="3">
                  <c:v>0.4290380691293971</c:v>
                </c:pt>
                <c:pt idx="4">
                  <c:v>0.5608512693959025</c:v>
                </c:pt>
                <c:pt idx="5">
                  <c:v>0.6874326361978351</c:v>
                </c:pt>
                <c:pt idx="6">
                  <c:v>22.382051898469356</c:v>
                </c:pt>
              </c:numCache>
            </c:numRef>
          </c:val>
        </c:ser>
        <c:overlap val="100"/>
        <c:axId val="22080139"/>
        <c:axId val="64503524"/>
      </c:barChart>
      <c:catAx>
        <c:axId val="22080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80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5525"/>
          <c:w val="0.411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Q35"/>
  <sheetViews>
    <sheetView tabSelected="1" workbookViewId="0" topLeftCell="A1">
      <selection activeCell="N9" sqref="N9"/>
    </sheetView>
  </sheetViews>
  <sheetFormatPr defaultColWidth="9.140625" defaultRowHeight="12.75"/>
  <cols>
    <col min="6" max="6" width="9.57421875" style="0" bestFit="1" customWidth="1"/>
  </cols>
  <sheetData>
    <row r="2" spans="1:16" ht="12.75">
      <c r="A2" s="2" t="s">
        <v>0</v>
      </c>
      <c r="E2" s="1" t="s">
        <v>26</v>
      </c>
      <c r="N2" s="17" t="s">
        <v>13</v>
      </c>
      <c r="O2" s="13"/>
      <c r="P2" s="10"/>
    </row>
    <row r="3" spans="14:16" ht="12.75">
      <c r="N3" s="19" t="s">
        <v>12</v>
      </c>
      <c r="O3" s="19"/>
      <c r="P3" s="10"/>
    </row>
    <row r="4" spans="1:17" ht="13.5" thickBot="1">
      <c r="A4" s="4" t="s">
        <v>1</v>
      </c>
      <c r="B4" s="4" t="s">
        <v>2</v>
      </c>
      <c r="C4" s="4" t="s">
        <v>3</v>
      </c>
      <c r="D4" s="4" t="s">
        <v>4</v>
      </c>
      <c r="E4" s="4" t="s">
        <v>21</v>
      </c>
      <c r="F4" s="2"/>
      <c r="G4" s="3">
        <v>1</v>
      </c>
      <c r="H4" t="s">
        <v>22</v>
      </c>
      <c r="J4" s="24">
        <f>G5/G4</f>
        <v>7.5</v>
      </c>
      <c r="K4" t="s">
        <v>6</v>
      </c>
      <c r="N4" s="18" t="s">
        <v>14</v>
      </c>
      <c r="O4" s="18"/>
      <c r="P4" s="10"/>
      <c r="Q4" s="5"/>
    </row>
    <row r="5" spans="1:16" ht="12.75">
      <c r="A5">
        <v>0</v>
      </c>
      <c r="G5" s="3">
        <v>7.5</v>
      </c>
      <c r="H5" t="s">
        <v>23</v>
      </c>
      <c r="J5" s="9">
        <f>G8*G4</f>
        <v>3</v>
      </c>
      <c r="K5" t="s">
        <v>5</v>
      </c>
      <c r="N5" s="20" t="s">
        <v>15</v>
      </c>
      <c r="O5" s="21"/>
      <c r="P5" s="12"/>
    </row>
    <row r="6" spans="7:16" ht="12.75">
      <c r="G6" s="8">
        <v>35079</v>
      </c>
      <c r="H6" t="s">
        <v>10</v>
      </c>
      <c r="J6" s="9">
        <f>J5-INT(J5)</f>
        <v>0</v>
      </c>
      <c r="K6" t="s">
        <v>7</v>
      </c>
      <c r="N6" s="15"/>
      <c r="O6" s="12"/>
      <c r="P6" s="12"/>
    </row>
    <row r="7" spans="7:16" ht="13.5" thickBot="1">
      <c r="G7" s="8">
        <v>36175</v>
      </c>
      <c r="H7" s="5" t="s">
        <v>11</v>
      </c>
      <c r="I7" s="5"/>
      <c r="J7" s="9">
        <f>IF(J6&gt;0,(1-J6)*J4,0)</f>
        <v>0</v>
      </c>
      <c r="K7" t="s">
        <v>16</v>
      </c>
      <c r="N7" s="14"/>
      <c r="O7" s="12"/>
      <c r="P7" s="12"/>
    </row>
    <row r="8" spans="7:16" ht="13.5" thickBot="1">
      <c r="G8" s="16">
        <v>3</v>
      </c>
      <c r="H8" t="s">
        <v>24</v>
      </c>
      <c r="K8" t="s">
        <v>25</v>
      </c>
      <c r="L8" s="12"/>
      <c r="M8" s="13"/>
      <c r="N8" s="37">
        <v>0</v>
      </c>
      <c r="O8" s="38"/>
      <c r="P8" s="12"/>
    </row>
    <row r="9" spans="12:16" ht="12.75">
      <c r="L9" s="12"/>
      <c r="M9" s="13"/>
      <c r="N9" s="30" t="s">
        <v>30</v>
      </c>
      <c r="O9" s="31"/>
      <c r="P9" s="12"/>
    </row>
    <row r="10" spans="12:16" ht="12.75">
      <c r="L10" s="12"/>
      <c r="M10" s="13"/>
      <c r="N10" s="32" t="s">
        <v>29</v>
      </c>
      <c r="O10" s="33"/>
      <c r="P10" s="12"/>
    </row>
    <row r="11" spans="7:16" ht="12.75">
      <c r="G11" s="5"/>
      <c r="N11" s="35" t="s">
        <v>31</v>
      </c>
      <c r="O11" s="33"/>
      <c r="P11" s="12"/>
    </row>
    <row r="12" spans="7:16" ht="13.5" thickBot="1">
      <c r="G12" s="28"/>
      <c r="N12" s="36" t="s">
        <v>32</v>
      </c>
      <c r="O12" s="34"/>
      <c r="P12" s="12"/>
    </row>
    <row r="13" spans="7:16" ht="12.75">
      <c r="G13" s="28"/>
      <c r="N13" s="12"/>
      <c r="O13" s="12"/>
      <c r="P13" s="12"/>
    </row>
    <row r="14" spans="7:16" ht="12.75">
      <c r="G14" s="28"/>
      <c r="N14" s="10"/>
      <c r="O14" s="11"/>
      <c r="P14" s="10"/>
    </row>
    <row r="16" spans="7:11" ht="12.75">
      <c r="G16" s="7">
        <v>0</v>
      </c>
      <c r="H16" t="s">
        <v>8</v>
      </c>
      <c r="J16" s="22">
        <f>J17-G18</f>
        <v>0</v>
      </c>
      <c r="K16" t="s">
        <v>17</v>
      </c>
    </row>
    <row r="17" spans="7:11" ht="12.75">
      <c r="G17" s="6">
        <f>G16/G4</f>
        <v>0</v>
      </c>
      <c r="H17" t="s">
        <v>9</v>
      </c>
      <c r="J17" s="22">
        <f>SUM(D6:D8)</f>
        <v>0</v>
      </c>
      <c r="K17" t="s">
        <v>18</v>
      </c>
    </row>
    <row r="18" spans="7:8" ht="12.75">
      <c r="G18" s="9">
        <f>J7</f>
        <v>0</v>
      </c>
      <c r="H18" t="s">
        <v>16</v>
      </c>
    </row>
    <row r="22" spans="7:11" ht="12.75">
      <c r="G22" s="27">
        <v>0.08279984952317036</v>
      </c>
      <c r="H22" t="s">
        <v>8</v>
      </c>
      <c r="J22" s="9">
        <f>G25+G24</f>
        <v>98</v>
      </c>
      <c r="K22" t="s">
        <v>18</v>
      </c>
    </row>
    <row r="23" spans="7:11" ht="12.75">
      <c r="G23" s="6">
        <f>G22/G4</f>
        <v>0.08279984952317036</v>
      </c>
      <c r="H23" t="s">
        <v>9</v>
      </c>
      <c r="J23" s="23">
        <f>SUM(D6:D8)</f>
        <v>0</v>
      </c>
      <c r="K23" s="25" t="s">
        <v>19</v>
      </c>
    </row>
    <row r="24" spans="7:11" ht="12.75">
      <c r="G24" s="26">
        <f>J7</f>
        <v>0</v>
      </c>
      <c r="H24" t="s">
        <v>16</v>
      </c>
      <c r="J24" s="22">
        <f>J22-J23</f>
        <v>98</v>
      </c>
      <c r="K24" s="25" t="s">
        <v>20</v>
      </c>
    </row>
    <row r="25" spans="7:8" ht="12.75">
      <c r="G25" s="23">
        <v>98</v>
      </c>
      <c r="H25" t="s">
        <v>17</v>
      </c>
    </row>
    <row r="30" ht="12.75">
      <c r="F30" s="5"/>
    </row>
    <row r="31" spans="7:11" ht="12.75">
      <c r="G31" s="29" t="e">
        <f>SUM(E6:E8)/SUM(D6:D8)/G4</f>
        <v>#DIV/0!</v>
      </c>
      <c r="H31" t="s">
        <v>27</v>
      </c>
      <c r="J31" s="22" t="e">
        <f>G31/(1+IF(G23=0,G17,G23))</f>
        <v>#DIV/0!</v>
      </c>
      <c r="K31" t="s">
        <v>28</v>
      </c>
    </row>
    <row r="35" ht="12.75">
      <c r="G35" s="5"/>
    </row>
  </sheetData>
  <mergeCells count="1">
    <mergeCell ref="N8:O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Boulat A. Minnigoulov</dc:creator>
  <cp:keywords/>
  <dc:description/>
  <cp:lastModifiedBy>Alastair Bor</cp:lastModifiedBy>
  <dcterms:created xsi:type="dcterms:W3CDTF">1999-01-05T19:23:19Z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